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D7E710B-DD59-4C9B-8A92-268F78FD668F}" xr6:coauthVersionLast="47" xr6:coauthVersionMax="47" xr10:uidLastSave="{00000000-0000-0000-0000-000000000000}"/>
  <workbookProtection workbookAlgorithmName="SHA-512" workbookHashValue="dTcECvALQbBC+kJJb6guDzEfcdOtJb+DlqN2pc8P14j+PlUdLl8o3BokXT31aNvvEfPH+0ei6HmdUIuMNsRZ3w==" workbookSaltValue="y9EF+EQDpm2wuAoFLzxSxQ==" workbookSpinCount="100000" lockStructure="1"/>
  <bookViews>
    <workbookView xWindow="-120" yWindow="-120" windowWidth="29040" windowHeight="15840" activeTab="1" xr2:uid="{C3F9D225-7463-4269-9922-9928E3238FB1}"/>
  </bookViews>
  <sheets>
    <sheet name="Справочник" sheetId="2" r:id="rId1"/>
    <sheet name="Матрица" sheetId="3" r:id="rId2"/>
  </sheets>
  <definedNames>
    <definedName name="Bottleneck">Справочник!$W$13</definedName>
    <definedName name="Carters_10_Cs">#REF!</definedName>
    <definedName name="choice_criteria_2000">#REF!</definedName>
    <definedName name="Leverage">Справочник!$W$11</definedName>
    <definedName name="Non_critical">Справочник!$W$12</definedName>
    <definedName name="Strategic">Справочник!$W$10</definedName>
    <definedName name="Замещение">Справочник!$A$5:$A$8</definedName>
    <definedName name="Конкуренция">Справочник!$C$5:$C$8</definedName>
    <definedName name="ОБъем_закупок">Справочник!$I$5:$I$8</definedName>
    <definedName name="Риск_срывов_поставок">Справочник!$G$5:$G$8</definedName>
    <definedName name="Спецификация">Справочник!$E$5:$E$8</definedName>
    <definedName name="Срок_поставки">Справочник!$K$5:$K$8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3" l="1"/>
  <c r="T6" i="3"/>
  <c r="T4" i="3"/>
  <c r="T5" i="3"/>
  <c r="T3" i="3"/>
  <c r="I8" i="2"/>
  <c r="I7" i="2"/>
  <c r="I6" i="2"/>
  <c r="I5" i="2"/>
  <c r="H5" i="3"/>
  <c r="H6" i="3"/>
  <c r="H7" i="3"/>
  <c r="H4" i="3"/>
  <c r="B11" i="3"/>
  <c r="I5" i="3" l="1"/>
  <c r="J5" i="3" s="1"/>
  <c r="I4" i="3"/>
  <c r="J4" i="3" s="1"/>
  <c r="I7" i="3"/>
  <c r="J7" i="3" s="1"/>
  <c r="I6" i="3"/>
  <c r="J6" i="3" s="1"/>
</calcChain>
</file>

<file path=xl/sharedStrings.xml><?xml version="1.0" encoding="utf-8"?>
<sst xmlns="http://schemas.openxmlformats.org/spreadsheetml/2006/main" count="93" uniqueCount="51">
  <si>
    <t>возможно</t>
  </si>
  <si>
    <t>сложно или дорого</t>
  </si>
  <si>
    <t>всегда</t>
  </si>
  <si>
    <t>достаточно</t>
  </si>
  <si>
    <t>множество</t>
  </si>
  <si>
    <t>уникальная</t>
  </si>
  <si>
    <t>стандартная</t>
  </si>
  <si>
    <t>низкий</t>
  </si>
  <si>
    <t>высокий</t>
  </si>
  <si>
    <t>один</t>
  </si>
  <si>
    <t>до 3х</t>
  </si>
  <si>
    <t>Невозможно</t>
  </si>
  <si>
    <t>Срок поставки</t>
  </si>
  <si>
    <t>под заказ</t>
  </si>
  <si>
    <t>средний</t>
  </si>
  <si>
    <t>Объем закупок</t>
  </si>
  <si>
    <t>прогнозируемый</t>
  </si>
  <si>
    <t>Инструменты</t>
  </si>
  <si>
    <t>Сырье</t>
  </si>
  <si>
    <t>Риск срывов поставок</t>
  </si>
  <si>
    <t>Наименование категории</t>
  </si>
  <si>
    <t>Промэлектроника</t>
  </si>
  <si>
    <t>масс-маркет</t>
  </si>
  <si>
    <t>Strategic</t>
  </si>
  <si>
    <t>Leverage</t>
  </si>
  <si>
    <t>Non-critical</t>
  </si>
  <si>
    <t>Bottleneck</t>
  </si>
  <si>
    <t>Описание стратегии</t>
  </si>
  <si>
    <t>Взаимодействие с поставщиками и плотное сотрудничество. Обоюдное взаимодействие контрагентов, фокус на ценность</t>
  </si>
  <si>
    <t>Тендеры, редукционы, выбор лучшего  поставщика, целевое ценообразование</t>
  </si>
  <si>
    <r>
      <t>Выбор стратегии в зависимости от матрицы</t>
    </r>
    <r>
      <rPr>
        <b/>
        <sz val="11"/>
        <color rgb="FFFF0000"/>
        <rFont val="Aptos Narrow"/>
        <family val="2"/>
      </rPr>
      <t>↓</t>
    </r>
  </si>
  <si>
    <t>Наличие консигнационных складов, контракт по страхованию поставок, поиск альтернативы</t>
  </si>
  <si>
    <t>Сумма закупки</t>
  </si>
  <si>
    <t>очень высокий (выше 20000 руб.</t>
  </si>
  <si>
    <t>средний (выше 10000 руб.</t>
  </si>
  <si>
    <t>низкий (выше 5000 руб.</t>
  </si>
  <si>
    <t>высокий (выше 15000 руб.</t>
  </si>
  <si>
    <t>Замещение</t>
  </si>
  <si>
    <t>Конкуренция</t>
  </si>
  <si>
    <t>Спецификация</t>
  </si>
  <si>
    <t>Уменьшить стоимость управления закупками товаров и услуг данных категорий, снизить ресурсы и время затрачиваемое работниками на работу с данной категорией. Работаем над уменьшением не ценности самих товаров и услуг, а над стоимостью ресурсов, которые тратим на них.</t>
  </si>
  <si>
    <t>средняя прогнозируемость</t>
  </si>
  <si>
    <t>низкая прогнозируемость</t>
  </si>
  <si>
    <t>Item A</t>
  </si>
  <si>
    <t>Рутина</t>
  </si>
  <si>
    <t>Стратегические</t>
  </si>
  <si>
    <t>Баланс</t>
  </si>
  <si>
    <t>Узкое место</t>
  </si>
  <si>
    <t>Риски</t>
  </si>
  <si>
    <t>Прибыль</t>
  </si>
  <si>
    <t>Тип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</si>
</sst>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6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b/>
      <sz val="11"/>
      <color rgb="FFFF0000"/>
      <name val="Aptos Narrow"/>
      <family val="2"/>
    </font>
    <font>
      <sz val="9"/>
      <color theme="1"/>
      <name val="Aptos Narrow"/>
      <family val="2"/>
      <charset val="204"/>
      <scheme val="minor"/>
    </font>
    <font>
      <sz val="9"/>
      <color rgb="FF242424"/>
      <name val="Consolas"/>
      <family val="3"/>
      <charset val="204"/>
    </font>
    <font>
      <sz val="9"/>
      <color theme="1"/>
      <name val="Aptos Narrow"/>
      <family val="2"/>
      <scheme val="minor"/>
    </font>
    <font>
      <sz val="11"/>
      <name val="Aptos Narrow"/>
      <family val="2"/>
      <charset val="204"/>
      <scheme val="minor"/>
    </font>
    <font>
      <sz val="8"/>
      <color rgb="FF000000"/>
      <name val="Segoe UI"/>
      <family val="2"/>
      <charset val="204"/>
    </font>
    <font>
      <b/>
      <sz val="10"/>
      <color theme="9" tint="-0.74999237037263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0"/>
      <name val="Aptos Narrow"/>
      <family val="2"/>
      <charset val="204"/>
      <scheme val="minor"/>
    </font>
    <font>
      <sz val="9"/>
      <color theme="0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5" fillId="4" borderId="0" xfId="0" applyFont="1" applyFill="1" applyAlignment="1">
      <alignment horizontal="center"/>
    </xf>
    <xf numFmtId="0" fontId="2" fillId="5" borderId="0" xfId="0" applyFont="1" applyFill="1"/>
    <xf numFmtId="9" fontId="0" fillId="0" borderId="1" xfId="1" applyNumberFormat="1" applyFont="1" applyBorder="1"/>
    <xf numFmtId="9" fontId="0" fillId="0" borderId="1" xfId="2" applyFont="1" applyBorder="1"/>
    <xf numFmtId="0" fontId="4" fillId="3" borderId="2" xfId="0" applyFont="1" applyFill="1" applyBorder="1"/>
    <xf numFmtId="0" fontId="4" fillId="3" borderId="3" xfId="0" applyFont="1" applyFill="1" applyBorder="1"/>
    <xf numFmtId="0" fontId="0" fillId="3" borderId="1" xfId="0" applyFill="1" applyBorder="1"/>
    <xf numFmtId="0" fontId="7" fillId="0" borderId="0" xfId="0" applyFont="1"/>
    <xf numFmtId="0" fontId="7" fillId="0" borderId="3" xfId="0" applyFont="1" applyBorder="1"/>
    <xf numFmtId="0" fontId="8" fillId="0" borderId="0" xfId="0" applyFont="1"/>
    <xf numFmtId="0" fontId="5" fillId="4" borderId="0" xfId="0" applyFont="1" applyFill="1" applyAlignment="1">
      <alignment horizontal="left"/>
    </xf>
    <xf numFmtId="0" fontId="10" fillId="0" borderId="0" xfId="0" applyFont="1"/>
    <xf numFmtId="0" fontId="0" fillId="0" borderId="0" xfId="0" applyAlignment="1">
      <alignment horizontal="center" vertical="center" wrapText="1"/>
    </xf>
    <xf numFmtId="0" fontId="9" fillId="6" borderId="6" xfId="0" applyFont="1" applyFill="1" applyBorder="1"/>
    <xf numFmtId="0" fontId="12" fillId="6" borderId="7" xfId="0" applyFont="1" applyFill="1" applyBorder="1"/>
    <xf numFmtId="0" fontId="9" fillId="6" borderId="8" xfId="0" applyFont="1" applyFill="1" applyBorder="1"/>
    <xf numFmtId="0" fontId="12" fillId="6" borderId="9" xfId="0" applyFont="1" applyFill="1" applyBorder="1"/>
    <xf numFmtId="0" fontId="13" fillId="6" borderId="4" xfId="0" applyFont="1" applyFill="1" applyBorder="1"/>
    <xf numFmtId="0" fontId="13" fillId="6" borderId="5" xfId="0" applyFont="1" applyFill="1" applyBorder="1" applyAlignment="1">
      <alignment wrapText="1"/>
    </xf>
    <xf numFmtId="0" fontId="9" fillId="7" borderId="6" xfId="0" applyFont="1" applyFill="1" applyBorder="1"/>
    <xf numFmtId="0" fontId="12" fillId="7" borderId="7" xfId="0" applyFont="1" applyFill="1" applyBorder="1"/>
    <xf numFmtId="0" fontId="9" fillId="7" borderId="8" xfId="0" applyFont="1" applyFill="1" applyBorder="1"/>
    <xf numFmtId="0" fontId="12" fillId="7" borderId="9" xfId="0" applyFont="1" applyFill="1" applyBorder="1"/>
    <xf numFmtId="0" fontId="9" fillId="8" borderId="6" xfId="0" applyFont="1" applyFill="1" applyBorder="1"/>
    <xf numFmtId="0" fontId="12" fillId="8" borderId="7" xfId="0" applyFont="1" applyFill="1" applyBorder="1"/>
    <xf numFmtId="0" fontId="9" fillId="8" borderId="8" xfId="0" applyFont="1" applyFill="1" applyBorder="1"/>
    <xf numFmtId="0" fontId="12" fillId="8" borderId="9" xfId="0" applyFont="1" applyFill="1" applyBorder="1"/>
    <xf numFmtId="0" fontId="9" fillId="9" borderId="6" xfId="0" applyFont="1" applyFill="1" applyBorder="1"/>
    <xf numFmtId="0" fontId="9" fillId="9" borderId="8" xfId="0" applyFont="1" applyFill="1" applyBorder="1"/>
    <xf numFmtId="0" fontId="9" fillId="10" borderId="6" xfId="0" applyFont="1" applyFill="1" applyBorder="1"/>
    <xf numFmtId="0" fontId="9" fillId="10" borderId="10" xfId="0" applyFont="1" applyFill="1" applyBorder="1"/>
    <xf numFmtId="0" fontId="9" fillId="11" borderId="6" xfId="0" applyFont="1" applyFill="1" applyBorder="1"/>
    <xf numFmtId="0" fontId="12" fillId="11" borderId="7" xfId="0" applyFont="1" applyFill="1" applyBorder="1"/>
    <xf numFmtId="0" fontId="9" fillId="11" borderId="8" xfId="0" applyFont="1" applyFill="1" applyBorder="1"/>
    <xf numFmtId="0" fontId="12" fillId="11" borderId="9" xfId="0" applyFont="1" applyFill="1" applyBorder="1"/>
    <xf numFmtId="0" fontId="13" fillId="11" borderId="4" xfId="0" applyFont="1" applyFill="1" applyBorder="1"/>
    <xf numFmtId="0" fontId="13" fillId="11" borderId="5" xfId="0" applyFont="1" applyFill="1" applyBorder="1" applyAlignment="1">
      <alignment wrapText="1"/>
    </xf>
    <xf numFmtId="0" fontId="13" fillId="10" borderId="4" xfId="0" applyFont="1" applyFill="1" applyBorder="1"/>
    <xf numFmtId="0" fontId="13" fillId="10" borderId="5" xfId="0" applyFont="1" applyFill="1" applyBorder="1" applyAlignment="1">
      <alignment wrapText="1"/>
    </xf>
    <xf numFmtId="0" fontId="13" fillId="9" borderId="4" xfId="0" applyFont="1" applyFill="1" applyBorder="1"/>
    <xf numFmtId="0" fontId="13" fillId="9" borderId="5" xfId="0" applyFont="1" applyFill="1" applyBorder="1" applyAlignment="1">
      <alignment wrapText="1"/>
    </xf>
    <xf numFmtId="0" fontId="13" fillId="8" borderId="4" xfId="0" applyFont="1" applyFill="1" applyBorder="1"/>
    <xf numFmtId="0" fontId="13" fillId="8" borderId="5" xfId="0" applyFont="1" applyFill="1" applyBorder="1" applyAlignment="1">
      <alignment wrapText="1"/>
    </xf>
    <xf numFmtId="0" fontId="13" fillId="7" borderId="4" xfId="0" applyFont="1" applyFill="1" applyBorder="1"/>
    <xf numFmtId="0" fontId="13" fillId="7" borderId="5" xfId="0" applyFont="1" applyFill="1" applyBorder="1" applyAlignment="1">
      <alignment wrapText="1"/>
    </xf>
    <xf numFmtId="0" fontId="12" fillId="9" borderId="7" xfId="0" applyFont="1" applyFill="1" applyBorder="1"/>
    <xf numFmtId="0" fontId="12" fillId="9" borderId="9" xfId="0" applyFont="1" applyFill="1" applyBorder="1"/>
    <xf numFmtId="0" fontId="12" fillId="10" borderId="7" xfId="0" applyFont="1" applyFill="1" applyBorder="1"/>
    <xf numFmtId="0" fontId="12" fillId="10" borderId="9" xfId="0" applyFont="1" applyFill="1" applyBorder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4" fillId="0" borderId="0" xfId="0" applyFont="1"/>
    <xf numFmtId="0" fontId="2" fillId="0" borderId="1" xfId="0" applyFont="1" applyBorder="1"/>
    <xf numFmtId="0" fontId="14" fillId="0" borderId="1" xfId="0" applyFont="1" applyBorder="1" applyAlignment="1">
      <alignment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27A451E-3D67-44D7-BFCA-0BE9F0CC4B4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strRef>
              <c:f>Матрица!$I$3</c:f>
              <c:strCache>
                <c:ptCount val="1"/>
                <c:pt idx="0">
                  <c:v>Прибыль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8B5BD09-0234-4F11-9EA4-81A6869E771C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07D-494F-84CA-C688CA21BB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A02EADD-663E-43DD-9DE8-434F8B3B8E2A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07D-494F-84CA-C688CA21BB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D6E2286-33CF-4CA1-B3C1-AB4E75B76C55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07D-494F-84CA-C688CA21BB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A0A0923-9494-4FAD-A3A9-2FEB50F67C9A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07D-494F-84CA-C688CA21B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Матрица!$H$4:$H$7</c:f>
              <c:numCache>
                <c:formatCode>General</c:formatCode>
                <c:ptCount val="4"/>
                <c:pt idx="0">
                  <c:v>5</c:v>
                </c:pt>
                <c:pt idx="1">
                  <c:v>13</c:v>
                </c:pt>
                <c:pt idx="2">
                  <c:v>5</c:v>
                </c:pt>
                <c:pt idx="3">
                  <c:v>14</c:v>
                </c:pt>
              </c:numCache>
            </c:numRef>
          </c:xVal>
          <c:yVal>
            <c:numRef>
              <c:f>Матрица!$I$4:$I$7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</c:numCache>
            </c:numRef>
          </c:yVal>
          <c:bubbleSize>
            <c:numRef>
              <c:f>Матрица!$K$4:$K$7</c:f>
              <c:numCache>
                <c:formatCode>0%</c:formatCode>
                <c:ptCount val="4"/>
                <c:pt idx="0">
                  <c:v>0.03</c:v>
                </c:pt>
                <c:pt idx="1">
                  <c:v>0.12</c:v>
                </c:pt>
                <c:pt idx="2">
                  <c:v>0.5</c:v>
                </c:pt>
                <c:pt idx="3">
                  <c:v>0.15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(Матрица!$A$4:$A$7,Матрица!$J$4:$J$7)</c15:f>
                <c15:dlblRangeCache>
                  <c:ptCount val="8"/>
                  <c:pt idx="0">
                    <c:v>Инструменты</c:v>
                  </c:pt>
                  <c:pt idx="1">
                    <c:v>Промэлектроника</c:v>
                  </c:pt>
                  <c:pt idx="2">
                    <c:v>Сырье</c:v>
                  </c:pt>
                  <c:pt idx="3">
                    <c:v>Item A</c:v>
                  </c:pt>
                  <c:pt idx="4">
                    <c:v>Non-critical</c:v>
                  </c:pt>
                  <c:pt idx="5">
                    <c:v>Strategic</c:v>
                  </c:pt>
                  <c:pt idx="6">
                    <c:v>Leverage</c:v>
                  </c:pt>
                  <c:pt idx="7">
                    <c:v>Bottleneck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07D-494F-84CA-C688CA21BB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1191244383"/>
        <c:axId val="1191243903"/>
      </c:bubbleChart>
      <c:valAx>
        <c:axId val="11912443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1243903"/>
        <c:crosses val="autoZero"/>
        <c:crossBetween val="midCat"/>
      </c:valAx>
      <c:valAx>
        <c:axId val="119124390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91244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checked="Checked" firstButton="1" fmlaLink="$T$2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390525</xdr:colOff>
      <xdr:row>3</xdr:row>
      <xdr:rowOff>428625</xdr:rowOff>
    </xdr:from>
    <xdr:to>
      <xdr:col>20</xdr:col>
      <xdr:colOff>180975</xdr:colOff>
      <xdr:row>7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933B16-6D20-4D61-8283-BB1A91FC20F8}"/>
            </a:ext>
          </a:extLst>
        </xdr:cNvPr>
        <xdr:cNvSpPr txBox="1"/>
      </xdr:nvSpPr>
      <xdr:spPr>
        <a:xfrm>
          <a:off x="13173075" y="895350"/>
          <a:ext cx="3448050" cy="504825"/>
        </a:xfrm>
        <a:prstGeom prst="rect">
          <a:avLst/>
        </a:prstGeom>
        <a:solidFill>
          <a:schemeClr val="accent6">
            <a:lumMod val="25000"/>
            <a:alpha val="10000"/>
          </a:schemeClr>
        </a:solidFill>
        <a:ln w="9525" cmpd="sng">
          <a:solidFill>
            <a:schemeClr val="accent6">
              <a:lumMod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accent6">
                  <a:lumMod val="25000"/>
                </a:schemeClr>
              </a:solidFill>
            </a:rPr>
            <a:t>Тут меняй</a:t>
          </a:r>
          <a:r>
            <a:rPr lang="ru-RU" sz="1100" baseline="0">
              <a:solidFill>
                <a:schemeClr val="accent6">
                  <a:lumMod val="25000"/>
                </a:schemeClr>
              </a:solidFill>
            </a:rPr>
            <a:t> сумму закупки (пиши просто цифры).Эта сумма появится вот тут</a:t>
          </a:r>
          <a:endParaRPr lang="ru-RU" sz="1100">
            <a:solidFill>
              <a:schemeClr val="accent6">
                <a:lumMod val="25000"/>
              </a:schemeClr>
            </a:solidFill>
          </a:endParaRPr>
        </a:p>
      </xdr:txBody>
    </xdr:sp>
    <xdr:clientData/>
  </xdr:twoCellAnchor>
  <xdr:twoCellAnchor>
    <xdr:from>
      <xdr:col>14</xdr:col>
      <xdr:colOff>571500</xdr:colOff>
      <xdr:row>7</xdr:row>
      <xdr:rowOff>52551</xdr:rowOff>
    </xdr:from>
    <xdr:to>
      <xdr:col>14</xdr:col>
      <xdr:colOff>581025</xdr:colOff>
      <xdr:row>9</xdr:row>
      <xdr:rowOff>190500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:a16="http://schemas.microsoft.com/office/drawing/2014/main" id="{5DD300C0-9681-1BC1-5AB0-345BE3A77457}"/>
            </a:ext>
          </a:extLst>
        </xdr:cNvPr>
        <xdr:cNvCxnSpPr/>
      </xdr:nvCxnSpPr>
      <xdr:spPr>
        <a:xfrm>
          <a:off x="13354050" y="1443201"/>
          <a:ext cx="9525" cy="452274"/>
        </a:xfrm>
        <a:prstGeom prst="line">
          <a:avLst/>
        </a:prstGeom>
        <a:ln w="12700">
          <a:solidFill>
            <a:schemeClr val="accent6">
              <a:lumMod val="2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1133475</xdr:colOff>
      <xdr:row>8</xdr:row>
      <xdr:rowOff>0</xdr:rowOff>
    </xdr:from>
    <xdr:to>
      <xdr:col>14</xdr:col>
      <xdr:colOff>590550</xdr:colOff>
      <xdr:row>9</xdr:row>
      <xdr:rowOff>209550</xdr:rowOff>
    </xdr:to>
    <xdr:cxnSp macro="">
      <xdr:nvCxnSpPr>
        <xdr:cNvPr id="33" name="Прямая со стрелкой 32">
          <a:extLst>
            <a:ext uri="{FF2B5EF4-FFF2-40B4-BE49-F238E27FC236}">
              <a16:creationId xmlns:a16="http://schemas.microsoft.com/office/drawing/2014/main" id="{24AD1FD0-57E6-306B-0B7F-75184FF4547C}"/>
            </a:ext>
          </a:extLst>
        </xdr:cNvPr>
        <xdr:cNvCxnSpPr/>
      </xdr:nvCxnSpPr>
      <xdr:spPr>
        <a:xfrm flipH="1" flipV="1">
          <a:off x="8391525" y="1552575"/>
          <a:ext cx="4981575" cy="361950"/>
        </a:xfrm>
        <a:prstGeom prst="straightConnector1">
          <a:avLst/>
        </a:prstGeom>
        <a:ln w="12700">
          <a:solidFill>
            <a:schemeClr val="accent6">
              <a:lumMod val="2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</xdr:colOff>
      <xdr:row>4</xdr:row>
      <xdr:rowOff>76200</xdr:rowOff>
    </xdr:from>
    <xdr:to>
      <xdr:col>14</xdr:col>
      <xdr:colOff>323850</xdr:colOff>
      <xdr:row>5</xdr:row>
      <xdr:rowOff>38100</xdr:rowOff>
    </xdr:to>
    <xdr:cxnSp macro="">
      <xdr:nvCxnSpPr>
        <xdr:cNvPr id="38" name="Прямая со стрелкой 37">
          <a:extLst>
            <a:ext uri="{FF2B5EF4-FFF2-40B4-BE49-F238E27FC236}">
              <a16:creationId xmlns:a16="http://schemas.microsoft.com/office/drawing/2014/main" id="{FC44F9EB-1799-9643-A492-668D3C48AA9B}"/>
            </a:ext>
          </a:extLst>
        </xdr:cNvPr>
        <xdr:cNvCxnSpPr/>
      </xdr:nvCxnSpPr>
      <xdr:spPr>
        <a:xfrm flipH="1">
          <a:off x="14049375" y="847725"/>
          <a:ext cx="266700" cy="133350"/>
        </a:xfrm>
        <a:prstGeom prst="straightConnector1">
          <a:avLst/>
        </a:prstGeom>
        <a:ln w="12700">
          <a:solidFill>
            <a:schemeClr val="accent6">
              <a:lumMod val="2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704849</xdr:colOff>
      <xdr:row>7</xdr:row>
      <xdr:rowOff>14286</xdr:rowOff>
    </xdr:from>
    <xdr:to>
      <xdr:col>11</xdr:col>
      <xdr:colOff>485775</xdr:colOff>
      <xdr:row>22</xdr:row>
      <xdr:rowOff>133349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D69FF919-8CE8-F9E7-105A-3158BFA21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723900</xdr:colOff>
      <xdr:row>14</xdr:row>
      <xdr:rowOff>190500</xdr:rowOff>
    </xdr:from>
    <xdr:to>
      <xdr:col>7</xdr:col>
      <xdr:colOff>295275</xdr:colOff>
      <xdr:row>14</xdr:row>
      <xdr:rowOff>419100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21ABDF-DC16-5112-3B26-D56D92941242}"/>
            </a:ext>
          </a:extLst>
        </xdr:cNvPr>
        <xdr:cNvSpPr txBox="1"/>
      </xdr:nvSpPr>
      <xdr:spPr>
        <a:xfrm>
          <a:off x="8715375" y="3619500"/>
          <a:ext cx="790575" cy="228600"/>
        </a:xfrm>
        <a:prstGeom prst="rect">
          <a:avLst/>
        </a:prstGeom>
        <a:solidFill>
          <a:schemeClr val="bg1">
            <a:lumMod val="95000"/>
            <a:alpha val="68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Leverage</a:t>
          </a:r>
          <a:endParaRPr lang="ru-RU" sz="1100"/>
        </a:p>
      </xdr:txBody>
    </xdr:sp>
    <xdr:clientData/>
  </xdr:twoCellAnchor>
  <xdr:twoCellAnchor>
    <xdr:from>
      <xdr:col>7</xdr:col>
      <xdr:colOff>447675</xdr:colOff>
      <xdr:row>14</xdr:row>
      <xdr:rowOff>190500</xdr:rowOff>
    </xdr:from>
    <xdr:to>
      <xdr:col>8</xdr:col>
      <xdr:colOff>485775</xdr:colOff>
      <xdr:row>14</xdr:row>
      <xdr:rowOff>419100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65CD0E-ED94-1624-6EA7-80CD704C4BF4}"/>
            </a:ext>
          </a:extLst>
        </xdr:cNvPr>
        <xdr:cNvSpPr txBox="1"/>
      </xdr:nvSpPr>
      <xdr:spPr>
        <a:xfrm>
          <a:off x="9658350" y="3619500"/>
          <a:ext cx="790575" cy="228600"/>
        </a:xfrm>
        <a:prstGeom prst="rect">
          <a:avLst/>
        </a:prstGeom>
        <a:solidFill>
          <a:schemeClr val="bg1">
            <a:lumMod val="95000"/>
            <a:alpha val="68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Strategic</a:t>
          </a:r>
          <a:endParaRPr lang="ru-RU" sz="1100"/>
        </a:p>
      </xdr:txBody>
    </xdr:sp>
    <xdr:clientData/>
  </xdr:twoCellAnchor>
  <xdr:twoCellAnchor>
    <xdr:from>
      <xdr:col>7</xdr:col>
      <xdr:colOff>447675</xdr:colOff>
      <xdr:row>14</xdr:row>
      <xdr:rowOff>542925</xdr:rowOff>
    </xdr:from>
    <xdr:to>
      <xdr:col>8</xdr:col>
      <xdr:colOff>485775</xdr:colOff>
      <xdr:row>15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672D668-FF28-390E-37ED-BE621BADC5E9}"/>
            </a:ext>
          </a:extLst>
        </xdr:cNvPr>
        <xdr:cNvSpPr txBox="1"/>
      </xdr:nvSpPr>
      <xdr:spPr>
        <a:xfrm>
          <a:off x="9658350" y="3971925"/>
          <a:ext cx="790575" cy="228600"/>
        </a:xfrm>
        <a:prstGeom prst="rect">
          <a:avLst/>
        </a:prstGeom>
        <a:solidFill>
          <a:schemeClr val="bg1">
            <a:lumMod val="95000"/>
            <a:alpha val="68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Bottleneck</a:t>
          </a:r>
          <a:endParaRPr lang="ru-RU" sz="1100"/>
        </a:p>
      </xdr:txBody>
    </xdr:sp>
    <xdr:clientData/>
  </xdr:twoCellAnchor>
  <xdr:twoCellAnchor>
    <xdr:from>
      <xdr:col>6</xdr:col>
      <xdr:colOff>581026</xdr:colOff>
      <xdr:row>14</xdr:row>
      <xdr:rowOff>542925</xdr:rowOff>
    </xdr:from>
    <xdr:to>
      <xdr:col>7</xdr:col>
      <xdr:colOff>352426</xdr:colOff>
      <xdr:row>14</xdr:row>
      <xdr:rowOff>742950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CE724EB-0B32-0DB9-AD2C-0A4F17BBAF0C}"/>
            </a:ext>
          </a:extLst>
        </xdr:cNvPr>
        <xdr:cNvSpPr txBox="1"/>
      </xdr:nvSpPr>
      <xdr:spPr>
        <a:xfrm>
          <a:off x="8572501" y="3971925"/>
          <a:ext cx="990600" cy="200025"/>
        </a:xfrm>
        <a:prstGeom prst="rect">
          <a:avLst/>
        </a:prstGeom>
        <a:solidFill>
          <a:schemeClr val="bg1">
            <a:lumMod val="95000"/>
            <a:alpha val="68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Non-critical</a:t>
          </a:r>
          <a:endParaRPr lang="ru-R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0</xdr:row>
          <xdr:rowOff>0</xdr:rowOff>
        </xdr:from>
        <xdr:to>
          <xdr:col>14</xdr:col>
          <xdr:colOff>123825</xdr:colOff>
          <xdr:row>2</xdr:row>
          <xdr:rowOff>19050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85725</xdr:rowOff>
        </xdr:from>
        <xdr:to>
          <xdr:col>14</xdr:col>
          <xdr:colOff>228600</xdr:colOff>
          <xdr:row>3</xdr:row>
          <xdr:rowOff>76200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РУС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590550</xdr:colOff>
      <xdr:row>0</xdr:row>
      <xdr:rowOff>95250</xdr:rowOff>
    </xdr:from>
    <xdr:to>
      <xdr:col>17</xdr:col>
      <xdr:colOff>390525</xdr:colOff>
      <xdr:row>1</xdr:row>
      <xdr:rowOff>180975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24C7E6C-9EFD-971C-78FD-5D27E789BC14}"/>
            </a:ext>
          </a:extLst>
        </xdr:cNvPr>
        <xdr:cNvSpPr txBox="1"/>
      </xdr:nvSpPr>
      <xdr:spPr>
        <a:xfrm>
          <a:off x="14182725" y="95250"/>
          <a:ext cx="2562225" cy="276225"/>
        </a:xfrm>
        <a:prstGeom prst="rect">
          <a:avLst/>
        </a:prstGeom>
        <a:solidFill>
          <a:schemeClr val="accent6">
            <a:lumMod val="25000"/>
            <a:alpha val="10000"/>
          </a:schemeClr>
        </a:solidFill>
        <a:ln w="9525" cmpd="sng">
          <a:solidFill>
            <a:schemeClr val="accent6">
              <a:lumMod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accent6">
                  <a:lumMod val="25000"/>
                </a:schemeClr>
              </a:solidFill>
            </a:rPr>
            <a:t>Выбери</a:t>
          </a:r>
          <a:r>
            <a:rPr lang="ru-RU" sz="1100" baseline="0">
              <a:solidFill>
                <a:schemeClr val="accent6">
                  <a:lumMod val="25000"/>
                </a:schemeClr>
              </a:solidFill>
            </a:rPr>
            <a:t> язык - русский или английский</a:t>
          </a:r>
          <a:endParaRPr lang="ru-RU" sz="1100">
            <a:solidFill>
              <a:schemeClr val="accent6">
                <a:lumMod val="25000"/>
              </a:schemeClr>
            </a:solidFill>
          </a:endParaRPr>
        </a:p>
      </xdr:txBody>
    </xdr:sp>
    <xdr:clientData/>
  </xdr:twoCellAnchor>
  <xdr:twoCellAnchor>
    <xdr:from>
      <xdr:col>2</xdr:col>
      <xdr:colOff>9525</xdr:colOff>
      <xdr:row>10</xdr:row>
      <xdr:rowOff>47625</xdr:rowOff>
    </xdr:from>
    <xdr:to>
      <xdr:col>4</xdr:col>
      <xdr:colOff>1333500</xdr:colOff>
      <xdr:row>12</xdr:row>
      <xdr:rowOff>142875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BFC08E5-1968-4B50-816D-B385C762E2C1}"/>
            </a:ext>
          </a:extLst>
        </xdr:cNvPr>
        <xdr:cNvSpPr txBox="1"/>
      </xdr:nvSpPr>
      <xdr:spPr>
        <a:xfrm>
          <a:off x="3524250" y="2714625"/>
          <a:ext cx="3095625" cy="476250"/>
        </a:xfrm>
        <a:prstGeom prst="rect">
          <a:avLst/>
        </a:prstGeom>
        <a:solidFill>
          <a:schemeClr val="accent6">
            <a:lumMod val="25000"/>
            <a:alpha val="10000"/>
          </a:schemeClr>
        </a:solidFill>
        <a:ln w="9525" cmpd="sng">
          <a:solidFill>
            <a:schemeClr val="accent6">
              <a:lumMod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accent6">
                  <a:lumMod val="25000"/>
                </a:schemeClr>
              </a:solidFill>
            </a:rPr>
            <a:t>Выбери</a:t>
          </a:r>
          <a:r>
            <a:rPr lang="ru-RU" sz="1100" baseline="0">
              <a:solidFill>
                <a:schemeClr val="accent6">
                  <a:lumMod val="25000"/>
                </a:schemeClr>
              </a:solidFill>
            </a:rPr>
            <a:t> из выпадающего списка Тип категории</a:t>
          </a:r>
        </a:p>
        <a:p>
          <a:r>
            <a:rPr lang="ru-RU" sz="1100" baseline="0">
              <a:solidFill>
                <a:schemeClr val="accent6">
                  <a:lumMod val="25000"/>
                </a:schemeClr>
              </a:solidFill>
            </a:rPr>
            <a:t>(при каждой смене языка)</a:t>
          </a:r>
          <a:endParaRPr lang="ru-RU" sz="1100">
            <a:solidFill>
              <a:schemeClr val="accent6">
                <a:lumMod val="25000"/>
              </a:schemeClr>
            </a:solidFill>
          </a:endParaRPr>
        </a:p>
      </xdr:txBody>
    </xdr:sp>
    <xdr:clientData/>
  </xdr:twoCellAnchor>
  <xdr:twoCellAnchor>
    <xdr:from>
      <xdr:col>1</xdr:col>
      <xdr:colOff>1333500</xdr:colOff>
      <xdr:row>14</xdr:row>
      <xdr:rowOff>447675</xdr:rowOff>
    </xdr:from>
    <xdr:to>
      <xdr:col>4</xdr:col>
      <xdr:colOff>1314450</xdr:colOff>
      <xdr:row>14</xdr:row>
      <xdr:rowOff>723900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3EB5AAF-2532-F911-6388-564983BC4884}"/>
            </a:ext>
          </a:extLst>
        </xdr:cNvPr>
        <xdr:cNvSpPr txBox="1"/>
      </xdr:nvSpPr>
      <xdr:spPr>
        <a:xfrm>
          <a:off x="3505200" y="3876675"/>
          <a:ext cx="3095625" cy="276225"/>
        </a:xfrm>
        <a:prstGeom prst="rect">
          <a:avLst/>
        </a:prstGeom>
        <a:solidFill>
          <a:schemeClr val="accent6">
            <a:lumMod val="25000"/>
            <a:alpha val="10000"/>
          </a:schemeClr>
        </a:solidFill>
        <a:ln w="9525" cmpd="sng">
          <a:solidFill>
            <a:schemeClr val="accent6">
              <a:lumMod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accent6">
                  <a:lumMod val="25000"/>
                </a:schemeClr>
              </a:solidFill>
            </a:rPr>
            <a:t>Вот тут появится стратегия</a:t>
          </a:r>
          <a:r>
            <a:rPr lang="ru-RU" sz="1100" baseline="0">
              <a:solidFill>
                <a:schemeClr val="accent6">
                  <a:lumMod val="25000"/>
                </a:schemeClr>
              </a:solidFill>
            </a:rPr>
            <a:t> на выбранном языке</a:t>
          </a:r>
          <a:endParaRPr lang="ru-RU" sz="1100">
            <a:solidFill>
              <a:schemeClr val="accent6">
                <a:lumMod val="25000"/>
              </a:schemeClr>
            </a:solidFill>
          </a:endParaRPr>
        </a:p>
      </xdr:txBody>
    </xdr:sp>
    <xdr:clientData/>
  </xdr:twoCellAnchor>
  <xdr:twoCellAnchor>
    <xdr:from>
      <xdr:col>1</xdr:col>
      <xdr:colOff>0</xdr:colOff>
      <xdr:row>0</xdr:row>
      <xdr:rowOff>95250</xdr:rowOff>
    </xdr:from>
    <xdr:to>
      <xdr:col>6</xdr:col>
      <xdr:colOff>1181100</xdr:colOff>
      <xdr:row>1</xdr:row>
      <xdr:rowOff>180975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A983DE3-26A0-34D5-2D5C-F561682A3D7E}"/>
            </a:ext>
          </a:extLst>
        </xdr:cNvPr>
        <xdr:cNvSpPr txBox="1"/>
      </xdr:nvSpPr>
      <xdr:spPr>
        <a:xfrm>
          <a:off x="2171700" y="95250"/>
          <a:ext cx="7000875" cy="276225"/>
        </a:xfrm>
        <a:prstGeom prst="rect">
          <a:avLst/>
        </a:prstGeom>
        <a:solidFill>
          <a:schemeClr val="accent6">
            <a:lumMod val="25000"/>
            <a:alpha val="10000"/>
          </a:schemeClr>
        </a:solidFill>
        <a:ln w="9525" cmpd="sng">
          <a:solidFill>
            <a:schemeClr val="accent6">
              <a:lumMod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accent6">
                  <a:lumMod val="25000"/>
                </a:schemeClr>
              </a:solidFill>
            </a:rPr>
            <a:t>Выбирай из выпадающего</a:t>
          </a:r>
          <a:r>
            <a:rPr lang="ru-RU" sz="1100" baseline="0">
              <a:solidFill>
                <a:schemeClr val="accent6">
                  <a:lumMod val="25000"/>
                </a:schemeClr>
              </a:solidFill>
            </a:rPr>
            <a:t> списка</a:t>
          </a:r>
          <a:endParaRPr lang="ru-RU" sz="1100">
            <a:solidFill>
              <a:schemeClr val="accent6">
                <a:lumMod val="25000"/>
              </a:schemeClr>
            </a:solidFill>
          </a:endParaRPr>
        </a:p>
      </xdr:txBody>
    </xdr:sp>
    <xdr:clientData/>
  </xdr:twoCellAnchor>
  <xdr:twoCellAnchor>
    <xdr:from>
      <xdr:col>0</xdr:col>
      <xdr:colOff>57150</xdr:colOff>
      <xdr:row>0</xdr:row>
      <xdr:rowOff>95250</xdr:rowOff>
    </xdr:from>
    <xdr:to>
      <xdr:col>0</xdr:col>
      <xdr:colOff>2124075</xdr:colOff>
      <xdr:row>1</xdr:row>
      <xdr:rowOff>180975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7138FF5-2267-C071-BFCE-7150D4CD844E}"/>
            </a:ext>
          </a:extLst>
        </xdr:cNvPr>
        <xdr:cNvSpPr txBox="1"/>
      </xdr:nvSpPr>
      <xdr:spPr>
        <a:xfrm>
          <a:off x="57150" y="95250"/>
          <a:ext cx="2066925" cy="276225"/>
        </a:xfrm>
        <a:prstGeom prst="rect">
          <a:avLst/>
        </a:prstGeom>
        <a:solidFill>
          <a:schemeClr val="accent6">
            <a:lumMod val="25000"/>
            <a:alpha val="10000"/>
          </a:schemeClr>
        </a:solidFill>
        <a:ln w="9525" cmpd="sng">
          <a:solidFill>
            <a:schemeClr val="accent6">
              <a:lumMod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accent6">
                  <a:lumMod val="25000"/>
                </a:schemeClr>
              </a:solidFill>
            </a:rPr>
            <a:t>Пиши категорию</a:t>
          </a:r>
        </a:p>
      </xdr:txBody>
    </xdr:sp>
    <xdr:clientData/>
  </xdr:twoCellAnchor>
  <xdr:twoCellAnchor>
    <xdr:from>
      <xdr:col>7</xdr:col>
      <xdr:colOff>66676</xdr:colOff>
      <xdr:row>0</xdr:row>
      <xdr:rowOff>95250</xdr:rowOff>
    </xdr:from>
    <xdr:to>
      <xdr:col>9</xdr:col>
      <xdr:colOff>638176</xdr:colOff>
      <xdr:row>1</xdr:row>
      <xdr:rowOff>180975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C51135B-7039-FC2B-5D09-8966B2AC1FC3}"/>
            </a:ext>
          </a:extLst>
        </xdr:cNvPr>
        <xdr:cNvSpPr txBox="1"/>
      </xdr:nvSpPr>
      <xdr:spPr>
        <a:xfrm>
          <a:off x="9277351" y="95250"/>
          <a:ext cx="2000250" cy="276225"/>
        </a:xfrm>
        <a:prstGeom prst="rect">
          <a:avLst/>
        </a:prstGeom>
        <a:solidFill>
          <a:schemeClr val="accent6">
            <a:lumMod val="25000"/>
            <a:alpha val="10000"/>
          </a:schemeClr>
        </a:solidFill>
        <a:ln w="9525" cmpd="sng">
          <a:solidFill>
            <a:schemeClr val="accent6">
              <a:lumMod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accent6">
                  <a:lumMod val="25000"/>
                </a:schemeClr>
              </a:solidFill>
            </a:rPr>
            <a:t>Считается</a:t>
          </a:r>
          <a:r>
            <a:rPr lang="ru-RU" sz="1100" baseline="0">
              <a:solidFill>
                <a:schemeClr val="accent6">
                  <a:lumMod val="25000"/>
                </a:schemeClr>
              </a:solidFill>
            </a:rPr>
            <a:t> само</a:t>
          </a:r>
          <a:endParaRPr lang="ru-RU" sz="1100">
            <a:solidFill>
              <a:schemeClr val="accent6">
                <a:lumMod val="25000"/>
              </a:schemeClr>
            </a:solidFill>
          </a:endParaRPr>
        </a:p>
      </xdr:txBody>
    </xdr:sp>
    <xdr:clientData/>
  </xdr:twoCellAnchor>
  <xdr:twoCellAnchor>
    <xdr:from>
      <xdr:col>9</xdr:col>
      <xdr:colOff>676276</xdr:colOff>
      <xdr:row>0</xdr:row>
      <xdr:rowOff>95250</xdr:rowOff>
    </xdr:from>
    <xdr:to>
      <xdr:col>13</xdr:col>
      <xdr:colOff>38100</xdr:colOff>
      <xdr:row>1</xdr:row>
      <xdr:rowOff>180975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057927B-C215-0AEF-5673-B8205CC8A357}"/>
            </a:ext>
          </a:extLst>
        </xdr:cNvPr>
        <xdr:cNvSpPr txBox="1"/>
      </xdr:nvSpPr>
      <xdr:spPr>
        <a:xfrm>
          <a:off x="11315701" y="95250"/>
          <a:ext cx="2314574" cy="276225"/>
        </a:xfrm>
        <a:prstGeom prst="rect">
          <a:avLst/>
        </a:prstGeom>
        <a:solidFill>
          <a:schemeClr val="accent6">
            <a:lumMod val="25000"/>
            <a:alpha val="10000"/>
          </a:schemeClr>
        </a:solidFill>
        <a:ln w="9525" cmpd="sng">
          <a:solidFill>
            <a:schemeClr val="accent6">
              <a:lumMod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accent6">
                  <a:lumMod val="25000"/>
                </a:schemeClr>
              </a:solidFill>
            </a:rPr>
            <a:t>Посчитай сам долю (необязательно)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0.04381</cdr:x>
      <cdr:y>0.06608</cdr:y>
    </cdr:from>
    <cdr:to>
      <cdr:x>0.4047</cdr:x>
      <cdr:y>0.50011</cdr:y>
    </cdr:to>
    <cdr:sp macro="" textlink="">
      <cdr:nvSpPr>
        <cdr:cNvPr id="2" name="Прямоугольник: скругленные углы 1">
          <a:extLst xmlns:a="http://schemas.openxmlformats.org/drawingml/2006/main">
            <a:ext uri="{FF2B5EF4-FFF2-40B4-BE49-F238E27FC236}">
              <a16:creationId xmlns:a16="http://schemas.microsoft.com/office/drawing/2014/main" id="{B6170B55-79A6-7B0E-B8B5-B3511CE2105C}"/>
            </a:ext>
          </a:extLst>
        </cdr:cNvPr>
        <cdr:cNvSpPr/>
      </cdr:nvSpPr>
      <cdr:spPr>
        <a:xfrm xmlns:a="http://schemas.openxmlformats.org/drawingml/2006/main">
          <a:off x="241627" y="234459"/>
          <a:ext cx="1990300" cy="1539966"/>
        </a:xfrm>
        <a:prstGeom xmlns:a="http://schemas.openxmlformats.org/drawingml/2006/main" prst="roundRect">
          <a:avLst>
            <a:gd name="adj" fmla="val 4460"/>
          </a:avLst>
        </a:prstGeom>
        <a:solidFill xmlns:a="http://schemas.openxmlformats.org/drawingml/2006/main">
          <a:schemeClr val="accent5">
            <a:alpha val="54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 kern="1200">
            <a:solidFill>
              <a:schemeClr val="accent6">
                <a:alpha val="99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0.04887</cdr:x>
      <cdr:y>0.50868</cdr:y>
    </cdr:from>
    <cdr:to>
      <cdr:x>0.40265</cdr:x>
      <cdr:y>0.95313</cdr:y>
    </cdr:to>
    <cdr:sp macro="" textlink="">
      <cdr:nvSpPr>
        <cdr:cNvPr id="7" name="Прямоугольник: скругленные углы 6">
          <a:extLst xmlns:a="http://schemas.openxmlformats.org/drawingml/2006/main">
            <a:ext uri="{FF2B5EF4-FFF2-40B4-BE49-F238E27FC236}">
              <a16:creationId xmlns:a16="http://schemas.microsoft.com/office/drawing/2014/main" id="{2149A512-C5F6-3509-1EC0-96A48B78955E}"/>
            </a:ext>
          </a:extLst>
        </cdr:cNvPr>
        <cdr:cNvSpPr/>
      </cdr:nvSpPr>
      <cdr:spPr>
        <a:xfrm xmlns:a="http://schemas.openxmlformats.org/drawingml/2006/main">
          <a:off x="246233" y="1514120"/>
          <a:ext cx="1782593" cy="1322917"/>
        </a:xfrm>
        <a:prstGeom xmlns:a="http://schemas.openxmlformats.org/drawingml/2006/main" prst="roundRect">
          <a:avLst>
            <a:gd name="adj" fmla="val 4460"/>
          </a:avLst>
        </a:prstGeom>
        <a:solidFill xmlns:a="http://schemas.openxmlformats.org/drawingml/2006/main">
          <a:schemeClr val="accent4">
            <a:lumMod val="75000"/>
            <a:alpha val="24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 kern="1200">
            <a:solidFill>
              <a:schemeClr val="accent4">
                <a:alpha val="8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0.40643</cdr:x>
      <cdr:y>0.51625</cdr:y>
    </cdr:from>
    <cdr:to>
      <cdr:x>0.99433</cdr:x>
      <cdr:y>0.96066</cdr:y>
    </cdr:to>
    <cdr:sp macro="" textlink="">
      <cdr:nvSpPr>
        <cdr:cNvPr id="3" name="Прямоугольник: скругленные углы 2">
          <a:extLst xmlns:a="http://schemas.openxmlformats.org/drawingml/2006/main">
            <a:ext uri="{FF2B5EF4-FFF2-40B4-BE49-F238E27FC236}">
              <a16:creationId xmlns:a16="http://schemas.microsoft.com/office/drawing/2014/main" id="{FD75F0B3-FB14-F915-97FD-3A78F126215C}"/>
            </a:ext>
          </a:extLst>
        </cdr:cNvPr>
        <cdr:cNvSpPr/>
      </cdr:nvSpPr>
      <cdr:spPr>
        <a:xfrm xmlns:a="http://schemas.openxmlformats.org/drawingml/2006/main">
          <a:off x="2241452" y="1831688"/>
          <a:ext cx="3242254" cy="1576800"/>
        </a:xfrm>
        <a:prstGeom xmlns:a="http://schemas.openxmlformats.org/drawingml/2006/main" prst="roundRect">
          <a:avLst>
            <a:gd name="adj" fmla="val 4460"/>
          </a:avLst>
        </a:prstGeom>
        <a:solidFill xmlns:a="http://schemas.openxmlformats.org/drawingml/2006/main">
          <a:schemeClr val="accent3">
            <a:alpha val="32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 kern="1200"/>
        </a:p>
      </cdr:txBody>
    </cdr:sp>
  </cdr:relSizeAnchor>
  <cdr:relSizeAnchor xmlns:cdr="http://schemas.openxmlformats.org/drawingml/2006/chartDrawing">
    <cdr:from>
      <cdr:x>0.40503</cdr:x>
      <cdr:y>0.06059</cdr:y>
    </cdr:from>
    <cdr:to>
      <cdr:x>0.99482</cdr:x>
      <cdr:y>0.50503</cdr:y>
    </cdr:to>
    <cdr:sp macro="" textlink="">
      <cdr:nvSpPr>
        <cdr:cNvPr id="5" name="Прямоугольник: скругленные углы 4">
          <a:extLst xmlns:a="http://schemas.openxmlformats.org/drawingml/2006/main">
            <a:ext uri="{FF2B5EF4-FFF2-40B4-BE49-F238E27FC236}">
              <a16:creationId xmlns:a16="http://schemas.microsoft.com/office/drawing/2014/main" id="{11DC6F0D-3325-406E-10D8-2D007874CF1C}"/>
            </a:ext>
          </a:extLst>
        </cdr:cNvPr>
        <cdr:cNvSpPr/>
      </cdr:nvSpPr>
      <cdr:spPr>
        <a:xfrm xmlns:a="http://schemas.openxmlformats.org/drawingml/2006/main">
          <a:off x="2233723" y="214980"/>
          <a:ext cx="3252678" cy="1576901"/>
        </a:xfrm>
        <a:prstGeom xmlns:a="http://schemas.openxmlformats.org/drawingml/2006/main" prst="roundRect">
          <a:avLst>
            <a:gd name="adj" fmla="val 4460"/>
          </a:avLst>
        </a:prstGeom>
        <a:solidFill xmlns:a="http://schemas.openxmlformats.org/drawingml/2006/main">
          <a:srgbClr val="FFFF00">
            <a:alpha val="2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 kern="1200"/>
        </a:p>
      </cdr:txBody>
    </cdr:sp>
  </cdr:relSizeAnchor>
  <cdr:relSizeAnchor xmlns:cdr="http://schemas.openxmlformats.org/drawingml/2006/chartDrawing">
    <cdr:from>
      <cdr:x>0.16918</cdr:x>
      <cdr:y>0.93826</cdr:y>
    </cdr:from>
    <cdr:to>
      <cdr:x>0.90043</cdr:x>
      <cdr:y>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C5B5F067-9956-413D-B4D0-080E367877B3}"/>
            </a:ext>
          </a:extLst>
        </cdr:cNvPr>
        <cdr:cNvSpPr txBox="1"/>
      </cdr:nvSpPr>
      <cdr:spPr>
        <a:xfrm xmlns:a="http://schemas.openxmlformats.org/drawingml/2006/main">
          <a:off x="852428" y="3328989"/>
          <a:ext cx="3684569" cy="219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1100" kern="1200"/>
            <a:t>Риски</a:t>
          </a:r>
          <a:r>
            <a:rPr lang="ru-RU" sz="1100" kern="1200" baseline="0"/>
            <a:t> </a:t>
          </a:r>
          <a:endParaRPr lang="ru-RU" sz="1100" kern="1200"/>
        </a:p>
      </cdr:txBody>
    </cdr:sp>
  </cdr:relSizeAnchor>
  <cdr:relSizeAnchor xmlns:cdr="http://schemas.openxmlformats.org/drawingml/2006/chartDrawing">
    <cdr:from>
      <cdr:x>0.01008</cdr:x>
      <cdr:y>0</cdr:y>
    </cdr:from>
    <cdr:to>
      <cdr:x>0.04033</cdr:x>
      <cdr:y>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CEF3A8E4-D5E1-EC74-E5C6-11161705ECE1}"/>
            </a:ext>
          </a:extLst>
        </cdr:cNvPr>
        <cdr:cNvSpPr txBox="1"/>
      </cdr:nvSpPr>
      <cdr:spPr>
        <a:xfrm xmlns:a="http://schemas.openxmlformats.org/drawingml/2006/main" rot="16200000">
          <a:off x="-1830388" y="1931988"/>
          <a:ext cx="3914775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100" kern="1200"/>
            <a:t>Прибыль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006666"/>
      </a:accent1>
      <a:accent2>
        <a:srgbClr val="008080"/>
      </a:accent2>
      <a:accent3>
        <a:srgbClr val="27CED7"/>
      </a:accent3>
      <a:accent4>
        <a:srgbClr val="42BA97"/>
      </a:accent4>
      <a:accent5>
        <a:srgbClr val="FFCCFF"/>
      </a:accent5>
      <a:accent6>
        <a:srgbClr val="FF99FF"/>
      </a:accent6>
      <a:hlink>
        <a:srgbClr val="6EAC1C"/>
      </a:hlink>
      <a:folHlink>
        <a:srgbClr val="B26B02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8F4EB-DC03-44A4-8600-94E21BF0147B}">
  <dimension ref="A3:Z13"/>
  <sheetViews>
    <sheetView showGridLines="0" zoomScaleNormal="100" workbookViewId="0">
      <selection activeCell="O11" sqref="O11"/>
    </sheetView>
  </sheetViews>
  <sheetFormatPr defaultRowHeight="12" x14ac:dyDescent="0.2"/>
  <cols>
    <col min="1" max="1" width="21.5703125" style="12" customWidth="1"/>
    <col min="2" max="2" width="11" style="12" customWidth="1"/>
    <col min="3" max="3" width="21" style="12" customWidth="1"/>
    <col min="4" max="4" width="12.85546875" style="12" customWidth="1"/>
    <col min="5" max="5" width="18.7109375" style="12" customWidth="1"/>
    <col min="6" max="6" width="13.85546875" style="12" customWidth="1"/>
    <col min="7" max="7" width="9.140625" style="12"/>
    <col min="8" max="8" width="12.7109375" style="12" customWidth="1"/>
    <col min="9" max="9" width="25.5703125" style="12" customWidth="1"/>
    <col min="10" max="10" width="13.140625" style="12" customWidth="1"/>
    <col min="11" max="11" width="17.85546875" style="12" customWidth="1"/>
    <col min="12" max="12" width="14.140625" style="12" customWidth="1"/>
    <col min="13" max="16384" width="9.140625" style="12"/>
  </cols>
  <sheetData>
    <row r="3" spans="1:26" ht="12.75" thickBot="1" x14ac:dyDescent="0.25"/>
    <row r="4" spans="1:26" ht="24" x14ac:dyDescent="0.2">
      <c r="A4" s="22"/>
      <c r="B4" s="23" t="s">
        <v>37</v>
      </c>
      <c r="C4" s="48"/>
      <c r="D4" s="49" t="s">
        <v>38</v>
      </c>
      <c r="E4" s="46"/>
      <c r="F4" s="47" t="s">
        <v>39</v>
      </c>
      <c r="G4" s="44"/>
      <c r="H4" s="45" t="s">
        <v>19</v>
      </c>
      <c r="I4" s="42"/>
      <c r="J4" s="43" t="s">
        <v>15</v>
      </c>
      <c r="K4" s="40"/>
      <c r="L4" s="41" t="s">
        <v>12</v>
      </c>
      <c r="N4" s="12" t="s">
        <v>32</v>
      </c>
    </row>
    <row r="5" spans="1:26" ht="13.5" x14ac:dyDescent="0.25">
      <c r="A5" s="18" t="s">
        <v>0</v>
      </c>
      <c r="B5" s="19">
        <v>1</v>
      </c>
      <c r="C5" s="24" t="s">
        <v>3</v>
      </c>
      <c r="D5" s="25">
        <v>1</v>
      </c>
      <c r="E5" s="28" t="s">
        <v>6</v>
      </c>
      <c r="F5" s="29">
        <v>1</v>
      </c>
      <c r="G5" s="32" t="s">
        <v>7</v>
      </c>
      <c r="H5" s="50">
        <v>1</v>
      </c>
      <c r="I5" s="34" t="str">
        <f>_xlfn.CONCAT("очень высокий (выше ",N5," руб.")</f>
        <v>очень высокий (выше 20000 руб.</v>
      </c>
      <c r="J5" s="52">
        <v>4</v>
      </c>
      <c r="K5" s="36" t="s">
        <v>16</v>
      </c>
      <c r="L5" s="37">
        <v>1</v>
      </c>
      <c r="N5" s="12">
        <v>20000</v>
      </c>
    </row>
    <row r="6" spans="1:26" ht="13.5" x14ac:dyDescent="0.25">
      <c r="A6" s="18" t="s">
        <v>1</v>
      </c>
      <c r="B6" s="19">
        <v>2</v>
      </c>
      <c r="C6" s="24" t="s">
        <v>10</v>
      </c>
      <c r="D6" s="25">
        <v>2</v>
      </c>
      <c r="E6" s="28" t="s">
        <v>13</v>
      </c>
      <c r="F6" s="29">
        <v>2</v>
      </c>
      <c r="G6" s="32" t="s">
        <v>14</v>
      </c>
      <c r="H6" s="50">
        <v>2</v>
      </c>
      <c r="I6" s="34" t="str">
        <f>_xlfn.CONCAT("высокий (выше ",N6," руб.")</f>
        <v>высокий (выше 15000 руб.</v>
      </c>
      <c r="J6" s="52">
        <v>3</v>
      </c>
      <c r="K6" s="36" t="s">
        <v>41</v>
      </c>
      <c r="L6" s="37">
        <v>2</v>
      </c>
      <c r="N6" s="12">
        <v>15000</v>
      </c>
    </row>
    <row r="7" spans="1:26" ht="13.5" x14ac:dyDescent="0.25">
      <c r="A7" s="18" t="s">
        <v>2</v>
      </c>
      <c r="B7" s="19">
        <v>1</v>
      </c>
      <c r="C7" s="24" t="s">
        <v>4</v>
      </c>
      <c r="D7" s="25">
        <v>1</v>
      </c>
      <c r="E7" s="28" t="s">
        <v>22</v>
      </c>
      <c r="F7" s="29">
        <v>1</v>
      </c>
      <c r="G7" s="32" t="s">
        <v>7</v>
      </c>
      <c r="H7" s="50">
        <v>1</v>
      </c>
      <c r="I7" s="34" t="str">
        <f>_xlfn.CONCAT("средний (выше ",N7," руб.")</f>
        <v>средний (выше 10000 руб.</v>
      </c>
      <c r="J7" s="52">
        <v>2</v>
      </c>
      <c r="K7" s="36" t="s">
        <v>16</v>
      </c>
      <c r="L7" s="37">
        <v>1</v>
      </c>
      <c r="N7" s="12">
        <v>10000</v>
      </c>
    </row>
    <row r="8" spans="1:26" ht="14.25" thickBot="1" x14ac:dyDescent="0.3">
      <c r="A8" s="20" t="s">
        <v>11</v>
      </c>
      <c r="B8" s="21">
        <v>3</v>
      </c>
      <c r="C8" s="26" t="s">
        <v>9</v>
      </c>
      <c r="D8" s="27">
        <v>3</v>
      </c>
      <c r="E8" s="30" t="s">
        <v>5</v>
      </c>
      <c r="F8" s="31">
        <v>3</v>
      </c>
      <c r="G8" s="33" t="s">
        <v>8</v>
      </c>
      <c r="H8" s="51">
        <v>3</v>
      </c>
      <c r="I8" s="35" t="str">
        <f>_xlfn.CONCAT("низкий (выше ",N8," руб.")</f>
        <v>низкий (выше 5000 руб.</v>
      </c>
      <c r="J8" s="53">
        <v>1</v>
      </c>
      <c r="K8" s="38" t="s">
        <v>42</v>
      </c>
      <c r="L8" s="39">
        <v>3</v>
      </c>
      <c r="N8" s="12">
        <v>5000</v>
      </c>
    </row>
    <row r="9" spans="1:26" x14ac:dyDescent="0.2">
      <c r="I9" s="13"/>
      <c r="J9" s="13"/>
    </row>
    <row r="10" spans="1:26" ht="180.75" x14ac:dyDescent="0.25">
      <c r="A10" s="14"/>
      <c r="V10" s="54" t="s">
        <v>23</v>
      </c>
      <c r="W10" s="55" t="s">
        <v>28</v>
      </c>
      <c r="X10" s="56"/>
      <c r="Y10" s="57" t="s">
        <v>45</v>
      </c>
      <c r="Z10" s="55" t="s">
        <v>28</v>
      </c>
    </row>
    <row r="11" spans="1:26" ht="96.75" x14ac:dyDescent="0.25">
      <c r="V11" s="54" t="s">
        <v>24</v>
      </c>
      <c r="W11" s="58" t="s">
        <v>29</v>
      </c>
      <c r="X11" s="56"/>
      <c r="Y11" s="57" t="s">
        <v>46</v>
      </c>
      <c r="Z11" s="58" t="s">
        <v>29</v>
      </c>
    </row>
    <row r="12" spans="1:26" ht="396.75" x14ac:dyDescent="0.25">
      <c r="V12" s="54" t="s">
        <v>25</v>
      </c>
      <c r="W12" s="58" t="s">
        <v>40</v>
      </c>
      <c r="X12" s="56"/>
      <c r="Y12" s="57" t="s">
        <v>44</v>
      </c>
      <c r="Z12" s="58" t="s">
        <v>40</v>
      </c>
    </row>
    <row r="13" spans="1:26" ht="132.75" x14ac:dyDescent="0.25">
      <c r="V13" s="54" t="s">
        <v>26</v>
      </c>
      <c r="W13" s="58" t="s">
        <v>31</v>
      </c>
      <c r="X13" s="56"/>
      <c r="Y13" s="57" t="s">
        <v>47</v>
      </c>
      <c r="Z13" s="58" t="s">
        <v>31</v>
      </c>
    </row>
  </sheetData>
  <conditionalFormatting sqref="Y10:Y13">
    <cfRule type="cellIs" dxfId="2" priority="1" operator="equal">
      <formula>"fill in the gaps"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53D5-3BA2-4F8C-A68D-4EAF4A4AB330}">
  <dimension ref="A2:Y20"/>
  <sheetViews>
    <sheetView showGridLines="0" tabSelected="1" showWhiteSpace="0" zoomScaleNormal="100" workbookViewId="0">
      <selection activeCell="C21" sqref="C21"/>
    </sheetView>
  </sheetViews>
  <sheetFormatPr defaultRowHeight="15" x14ac:dyDescent="0.25"/>
  <cols>
    <col min="1" max="1" width="32.5703125" customWidth="1"/>
    <col min="2" max="2" width="20.140625" customWidth="1"/>
    <col min="3" max="3" width="13.140625" bestFit="1" customWidth="1"/>
    <col min="4" max="4" width="13.42578125" bestFit="1" customWidth="1"/>
    <col min="5" max="5" width="20.28515625" bestFit="1" customWidth="1"/>
    <col min="6" max="6" width="20.28515625" customWidth="1"/>
    <col min="7" max="7" width="18.28515625" customWidth="1"/>
    <col min="8" max="8" width="11.28515625" customWidth="1"/>
    <col min="9" max="9" width="10.140625" customWidth="1"/>
    <col min="10" max="10" width="11" customWidth="1"/>
    <col min="11" max="11" width="15" bestFit="1" customWidth="1"/>
    <col min="15" max="15" width="9.140625" style="16"/>
    <col min="16" max="16" width="14" style="16" customWidth="1"/>
    <col min="17" max="21" width="9.140625" style="4"/>
    <col min="22" max="22" width="13" style="4" customWidth="1"/>
    <col min="23" max="23" width="11.5703125" style="4" customWidth="1"/>
    <col min="24" max="25" width="9.140625" style="4"/>
  </cols>
  <sheetData>
    <row r="2" spans="1:23" x14ac:dyDescent="0.25">
      <c r="T2" s="4">
        <v>1</v>
      </c>
      <c r="V2" s="4" t="s">
        <v>25</v>
      </c>
      <c r="W2" s="4" t="s">
        <v>44</v>
      </c>
    </row>
    <row r="3" spans="1:23" x14ac:dyDescent="0.25">
      <c r="A3" s="1" t="s">
        <v>20</v>
      </c>
      <c r="B3" s="1" t="s">
        <v>37</v>
      </c>
      <c r="C3" s="1" t="s">
        <v>38</v>
      </c>
      <c r="D3" s="1" t="s">
        <v>39</v>
      </c>
      <c r="E3" s="1" t="s">
        <v>19</v>
      </c>
      <c r="F3" s="1" t="s">
        <v>12</v>
      </c>
      <c r="G3" s="1" t="s">
        <v>15</v>
      </c>
      <c r="H3" s="11" t="s">
        <v>48</v>
      </c>
      <c r="I3" s="11" t="s">
        <v>49</v>
      </c>
      <c r="J3" s="9" t="s">
        <v>50</v>
      </c>
      <c r="K3" s="10" t="s">
        <v>15</v>
      </c>
      <c r="T3" s="4" t="str">
        <f>IF($T$2=1,V2,W2)</f>
        <v>Non-critical</v>
      </c>
      <c r="V3" s="4" t="s">
        <v>23</v>
      </c>
      <c r="W3" s="4" t="s">
        <v>45</v>
      </c>
    </row>
    <row r="4" spans="1:23" ht="30" x14ac:dyDescent="0.25">
      <c r="A4" s="2" t="s">
        <v>17</v>
      </c>
      <c r="B4" s="2" t="s">
        <v>2</v>
      </c>
      <c r="C4" s="2" t="s">
        <v>4</v>
      </c>
      <c r="D4" s="2" t="s">
        <v>22</v>
      </c>
      <c r="E4" s="2" t="s">
        <v>7</v>
      </c>
      <c r="F4" s="2" t="s">
        <v>16</v>
      </c>
      <c r="G4" s="3" t="s">
        <v>35</v>
      </c>
      <c r="H4" s="2">
        <f>IF(OR(B4="",C4="",D4="",E4="",F4=""),"fill in the gaps",INDEX(Справочник!$A$4:$L$8,MATCH(Матрица!B4,Справочник!$A$4:$A$8,0),MATCH(Матрица!B$3,Справочник!A$4:B$4,0))+INDEX(Справочник!$A$4:$L$8,MATCH(Матрица!C4,Справочник!$C$4:$C$8,0),MATCH(Матрица!C$3,Справочник!C$4:D$4,0))+INDEX(Справочник!$A$4:$L$8,MATCH(Матрица!D4,Справочник!$E$4:$E$8,0),MATCH(Матрица!D$3,Справочник!E$4:F$4,0))+INDEX(Справочник!$A$4:$L$8,MATCH(Матрица!E4,Справочник!$G$4:$G$8,0),MATCH(Матрица!E$3,Справочник!G$4:H$4,0))+INDEX(Справочник!$A$4:$L$8,MATCH(Матрица!F4,Справочник!$K$4:$K$8,0),MATCH(Матрица!F$3,Справочник!K$4:L$4,0)))</f>
        <v>5</v>
      </c>
      <c r="I4" s="2">
        <f>IF(G4="","fill in the gaps",INDEX(Справочник!$I$4:$J$8,MATCH(Матрица!G4,Справочник!$I$4:$I$8,0),MATCH(Матрица!$G$3,Справочник!$I$4:$J$4,0)))</f>
        <v>1</v>
      </c>
      <c r="J4" s="2" t="str">
        <f>IF(OR(H4="fill in the gaps",I4="fill in the gaps"),"fill in the gaps",IF(AND(H4&lt;=6,I4&lt;=2),$T$3,IF(AND(H4&lt;=6,I4&gt;2),$T$5,IF(AND(H4&gt;6,I4&lt;=2),$T$6,IF(AND(H4&gt;6,I4&gt;2),$T$4,)))))</f>
        <v>Non-critical</v>
      </c>
      <c r="K4" s="7">
        <v>0.03</v>
      </c>
      <c r="T4" s="4" t="str">
        <f t="shared" ref="T4:T6" si="0">IF($T$2=1,V3,W3)</f>
        <v>Strategic</v>
      </c>
      <c r="V4" s="4" t="s">
        <v>24</v>
      </c>
      <c r="W4" s="4" t="s">
        <v>46</v>
      </c>
    </row>
    <row r="5" spans="1:23" ht="30" x14ac:dyDescent="0.25">
      <c r="A5" s="2" t="s">
        <v>21</v>
      </c>
      <c r="B5" s="2" t="s">
        <v>1</v>
      </c>
      <c r="C5" s="2" t="s">
        <v>10</v>
      </c>
      <c r="D5" s="2" t="s">
        <v>5</v>
      </c>
      <c r="E5" s="2" t="s">
        <v>8</v>
      </c>
      <c r="F5" s="2" t="s">
        <v>42</v>
      </c>
      <c r="G5" s="3" t="s">
        <v>36</v>
      </c>
      <c r="H5" s="2">
        <f>IF(OR(B5="",C5="",D5="",E5="",F5=""),"fill in the gaps",INDEX(Справочник!$A$4:$L$8,MATCH(Матрица!B5,Справочник!$A$4:$A$8,0),MATCH(Матрица!B$3,Справочник!A$4:B$4,0))+INDEX(Справочник!$A$4:$L$8,MATCH(Матрица!C5,Справочник!$C$4:$C$8,0),MATCH(Матрица!C$3,Справочник!C$4:D$4,0))+INDEX(Справочник!$A$4:$L$8,MATCH(Матрица!D5,Справочник!$E$4:$E$8,0),MATCH(Матрица!D$3,Справочник!E$4:F$4,0))+INDEX(Справочник!$A$4:$L$8,MATCH(Матрица!E5,Справочник!$G$4:$G$8,0),MATCH(Матрица!E$3,Справочник!G$4:H$4,0))+INDEX(Справочник!$A$4:$L$8,MATCH(Матрица!F5,Справочник!$K$4:$K$8,0),MATCH(Матрица!F$3,Справочник!K$4:L$4,0)))</f>
        <v>13</v>
      </c>
      <c r="I5" s="2">
        <f>IF(G5="","fill in the gaps",INDEX(Справочник!$I$4:$J$8,MATCH(Матрица!G5,Справочник!$I$4:$I$8,0),MATCH(Матрица!$G$3,Справочник!$I$4:$J$4,0)))</f>
        <v>3</v>
      </c>
      <c r="J5" s="2" t="str">
        <f t="shared" ref="J5:J7" si="1">IF(OR(H5="fill in the gaps",I5="fill in the gaps"),"fill in the gaps",IF(AND(H5&lt;=6,I5&lt;=2),$T$3,IF(AND(H5&lt;=6,I5&gt;2),$T$5,IF(AND(H5&gt;6,I5&lt;=2),$T$6,IF(AND(H5&gt;6,I5&gt;2),$T$4,)))))</f>
        <v>Strategic</v>
      </c>
      <c r="K5" s="7">
        <v>0.12</v>
      </c>
      <c r="T5" s="4" t="str">
        <f t="shared" si="0"/>
        <v>Leverage</v>
      </c>
      <c r="V5" s="4" t="s">
        <v>26</v>
      </c>
      <c r="W5" s="4" t="s">
        <v>47</v>
      </c>
    </row>
    <row r="6" spans="1:23" ht="30" x14ac:dyDescent="0.25">
      <c r="A6" s="2" t="s">
        <v>18</v>
      </c>
      <c r="B6" s="2" t="s">
        <v>0</v>
      </c>
      <c r="C6" s="2" t="s">
        <v>3</v>
      </c>
      <c r="D6" s="2" t="s">
        <v>6</v>
      </c>
      <c r="E6" s="2" t="s">
        <v>7</v>
      </c>
      <c r="F6" s="2" t="s">
        <v>16</v>
      </c>
      <c r="G6" s="3" t="s">
        <v>33</v>
      </c>
      <c r="H6" s="2">
        <f>IF(OR(B6="",C6="",D6="",E6="",F6=""),"fill in the gaps",INDEX(Справочник!$A$4:$L$8,MATCH(Матрица!B6,Справочник!$A$4:$A$8,0),MATCH(Матрица!B$3,Справочник!A$4:B$4,0))+INDEX(Справочник!$A$4:$L$8,MATCH(Матрица!C6,Справочник!$C$4:$C$8,0),MATCH(Матрица!C$3,Справочник!C$4:D$4,0))+INDEX(Справочник!$A$4:$L$8,MATCH(Матрица!D6,Справочник!$E$4:$E$8,0),MATCH(Матрица!D$3,Справочник!E$4:F$4,0))+INDEX(Справочник!$A$4:$L$8,MATCH(Матрица!E6,Справочник!$G$4:$G$8,0),MATCH(Матрица!E$3,Справочник!G$4:H$4,0))+INDEX(Справочник!$A$4:$L$8,MATCH(Матрица!F6,Справочник!$K$4:$K$8,0),MATCH(Матрица!F$3,Справочник!K$4:L$4,0)))</f>
        <v>5</v>
      </c>
      <c r="I6" s="2">
        <f>IF(G6="","fill in the gaps",INDEX(Справочник!$I$4:$J$8,MATCH(Матрица!G6,Справочник!$I$4:$I$8,0),MATCH(Матрица!$G$3,Справочник!$I$4:$J$4,0)))</f>
        <v>4</v>
      </c>
      <c r="J6" s="2" t="str">
        <f t="shared" si="1"/>
        <v>Leverage</v>
      </c>
      <c r="K6" s="8">
        <v>0.5</v>
      </c>
      <c r="T6" s="4" t="str">
        <f t="shared" si="0"/>
        <v>Bottleneck</v>
      </c>
    </row>
    <row r="7" spans="1:23" ht="30" x14ac:dyDescent="0.25">
      <c r="A7" s="2" t="s">
        <v>43</v>
      </c>
      <c r="B7" s="2" t="s">
        <v>11</v>
      </c>
      <c r="C7" s="2" t="s">
        <v>10</v>
      </c>
      <c r="D7" s="2" t="s">
        <v>5</v>
      </c>
      <c r="E7" s="2" t="s">
        <v>8</v>
      </c>
      <c r="F7" s="2" t="s">
        <v>42</v>
      </c>
      <c r="G7" s="3" t="s">
        <v>34</v>
      </c>
      <c r="H7" s="2">
        <f>IF(OR(B7="",C7="",D7="",E7="",F7=""),"fill in the gaps",INDEX(Справочник!$A$4:$L$8,MATCH(Матрица!B7,Справочник!$A$4:$A$8,0),MATCH(Матрица!B$3,Справочник!A$4:B$4,0))+INDEX(Справочник!$A$4:$L$8,MATCH(Матрица!C7,Справочник!$C$4:$C$8,0),MATCH(Матрица!C$3,Справочник!C$4:D$4,0))+INDEX(Справочник!$A$4:$L$8,MATCH(Матрица!D7,Справочник!$E$4:$E$8,0),MATCH(Матрица!D$3,Справочник!E$4:F$4,0))+INDEX(Справочник!$A$4:$L$8,MATCH(Матрица!E7,Справочник!$G$4:$G$8,0),MATCH(Матрица!E$3,Справочник!G$4:H$4,0))+INDEX(Справочник!$A$4:$L$8,MATCH(Матрица!F7,Справочник!$K$4:$K$8,0),MATCH(Матрица!F$3,Справочник!K$4:L$4,0)))</f>
        <v>14</v>
      </c>
      <c r="I7" s="2">
        <f>IF(G7="","fill in the gaps",INDEX(Справочник!$I$4:$J$8,MATCH(Матрица!G7,Справочник!$I$4:$I$8,0),MATCH(Матрица!$G$3,Справочник!$I$4:$J$4,0)))</f>
        <v>2</v>
      </c>
      <c r="J7" s="2" t="str">
        <f t="shared" si="1"/>
        <v>Bottleneck</v>
      </c>
      <c r="K7" s="7">
        <v>0.15</v>
      </c>
    </row>
    <row r="10" spans="1:23" x14ac:dyDescent="0.25">
      <c r="A10" s="15" t="s">
        <v>30</v>
      </c>
      <c r="B10" s="5"/>
    </row>
    <row r="11" spans="1:23" x14ac:dyDescent="0.25">
      <c r="A11" t="s">
        <v>23</v>
      </c>
      <c r="B11" t="str">
        <f>IF(A11&lt;&gt;"","","fill the gaps")</f>
        <v/>
      </c>
    </row>
    <row r="14" spans="1:23" x14ac:dyDescent="0.25">
      <c r="A14" s="6" t="s">
        <v>27</v>
      </c>
    </row>
    <row r="15" spans="1:23" ht="60" customHeight="1" x14ac:dyDescent="0.25">
      <c r="A15" s="17" t="str">
        <f>IF(T2=1,VLOOKUP(A11,Справочник!V10:W13,2,0),VLOOKUP(A11,Справочник!Y10:Z13,2,0))</f>
        <v>Взаимодействие с поставщиками и плотное сотрудничество. Обоюдное взаимодействие контрагентов, фокус на ценность</v>
      </c>
      <c r="B15" s="17"/>
    </row>
    <row r="16" spans="1:23" x14ac:dyDescent="0.25">
      <c r="A16" s="17"/>
      <c r="B16" s="17"/>
    </row>
    <row r="17" spans="1:2" x14ac:dyDescent="0.25">
      <c r="A17" s="17"/>
      <c r="B17" s="17"/>
    </row>
    <row r="18" spans="1:2" x14ac:dyDescent="0.25">
      <c r="A18" s="17"/>
      <c r="B18" s="17"/>
    </row>
    <row r="19" spans="1:2" x14ac:dyDescent="0.25">
      <c r="A19" s="17"/>
      <c r="B19" s="17"/>
    </row>
    <row r="20" spans="1:2" x14ac:dyDescent="0.25">
      <c r="A20" s="17"/>
      <c r="B20" s="17"/>
    </row>
  </sheetData>
  <mergeCells count="1">
    <mergeCell ref="A15:B20"/>
  </mergeCells>
  <conditionalFormatting sqref="H4:J7">
    <cfRule type="cellIs" dxfId="1" priority="2" operator="equal">
      <formula>"fill in the gaps"</formula>
    </cfRule>
  </conditionalFormatting>
  <conditionalFormatting sqref="V2:V5">
    <cfRule type="cellIs" dxfId="0" priority="1" operator="equal">
      <formula>"fill in the gaps"</formula>
    </cfRule>
  </conditionalFormatting>
  <dataValidations count="7">
    <dataValidation type="list" allowBlank="1" showInputMessage="1" showErrorMessage="1" sqref="B4:B7" xr:uid="{E7A63DAF-E6C1-4687-A00F-A617598CCF3F}">
      <formula1>INDIRECT($B$3)</formula1>
    </dataValidation>
    <dataValidation type="list" allowBlank="1" showInputMessage="1" showErrorMessage="1" sqref="C4:C7" xr:uid="{8882A5CD-2D9B-4EA4-9033-8B010442BA06}">
      <formula1>INDIRECT($C$3)</formula1>
    </dataValidation>
    <dataValidation type="list" allowBlank="1" showInputMessage="1" showErrorMessage="1" sqref="D4:D7" xr:uid="{ADB9C172-E706-44A5-BFB3-43F968A3E828}">
      <formula1>INDIRECT($D$3)</formula1>
    </dataValidation>
    <dataValidation type="list" allowBlank="1" showInputMessage="1" showErrorMessage="1" sqref="E4:E7" xr:uid="{C21E7C4D-6D9C-4835-BA0F-52A673543EB5}">
      <formula1>INDIRECT(SUBSTITUTE($E$3," ","_"))</formula1>
    </dataValidation>
    <dataValidation type="list" allowBlank="1" showInputMessage="1" showErrorMessage="1" sqref="G4:G7" xr:uid="{2F6DCC18-5A44-4CE3-BD8E-5D9821335E11}">
      <formula1>INDIRECT(SUBSTITUTE($G$3," ","_"))</formula1>
    </dataValidation>
    <dataValidation type="list" allowBlank="1" showInputMessage="1" showErrorMessage="1" sqref="F4:F7" xr:uid="{1D7432D0-68EA-43FE-8CDC-BDD6C9FD43FF}">
      <formula1>INDIRECT(SUBSTITUTE($F$3," ","_"))</formula1>
    </dataValidation>
    <dataValidation type="list" allowBlank="1" showInputMessage="1" showErrorMessage="1" sqref="A11" xr:uid="{8399A2C2-05AC-462D-BEA6-2E9470563062}">
      <formula1>$T$3:$T$6</formula1>
    </dataValidation>
  </dataValidations>
  <pageMargins left="0.7" right="0.7" top="0.75" bottom="0.75" header="0.3" footer="0.3"/>
  <pageSetup paperSize="9" orientation="portrait" horizontalDpi="4294967295" verticalDpi="4294967295" r:id="rId1"/>
  <headerFooter>
    <oddFooter>Подготовил: Anna Tsilevitch &amp;D&amp;RСтраница 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13</xdr:col>
                    <xdr:colOff>38100</xdr:colOff>
                    <xdr:row>0</xdr:row>
                    <xdr:rowOff>0</xdr:rowOff>
                  </from>
                  <to>
                    <xdr:col>14</xdr:col>
                    <xdr:colOff>123825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13</xdr:col>
                    <xdr:colOff>38100</xdr:colOff>
                    <xdr:row>1</xdr:row>
                    <xdr:rowOff>85725</xdr:rowOff>
                  </from>
                  <to>
                    <xdr:col>14</xdr:col>
                    <xdr:colOff>228600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D4567A-6CED-4786-9F7F-F05C54B06E48}">
          <x14:formula1>
            <xm:f>Справочник!$V$10:$V$13</xm:f>
          </x14:formula1>
          <xm:sqref>A13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3 l U X P b 4 I / m k A A A A 9 g A A A B I A H A B D b 2 5 m a W c v U G F j a 2 F n Z S 5 4 b W w g o h g A K K A U A A A A A A A A A A A A A A A A A A A A A A A A A A A A h Y 9 L D o I w A E S v Q r q n H z Q R S S k L t 5 I Y j c Z t U y s 0 Q j H 9 W O 7 m w i N 5 B T G K u n M 5 b 9 5 i 5 n 6 9 0 a J v m + g i j V W d z g G B G E R S i + 6 g d J U D 7 4 5 x C g p G V 1 y c e C W j Q d Y 2 6 + 0 h B 7 V z 5 w y h E A I M E 9 i Z C i U Y E 7 Q v l x t R y 5 a D j 6 z + y 7 H S 1 n E t J G B 0 9 x r D E k i m c 0 h m K c Q U j Z C W S n + F Z N j 7 b H 8 g X f j G e S O Z 8 f F 6 S 9 E Y K X p / Y A 9 Q S w M E F A A C A A g A b 3 l U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9 5 V F w o i k e 4 D g A A A B E A A A A T A B w A R m 9 y b X V s Y X M v U 2 V j d G l v b j E u b S C i G A A o o B Q A A A A A A A A A A A A A A A A A A A A A A A A A A A A r T k 0 u y c z P U w i G 0 I b W A F B L A Q I t A B Q A A g A I A G 9 5 V F z 2 + C P 5 p A A A A P Y A A A A S A A A A A A A A A A A A A A A A A A A A A A B D b 2 5 m a W c v U G F j a 2 F n Z S 5 4 b W x Q S w E C L Q A U A A I A C A B v e V R c D 8 r p q 6 Q A A A D p A A A A E w A A A A A A A A A A A A A A A A D w A A A A W 0 N v b n R l b n R f V H l w Z X N d L n h t b F B L A Q I t A B Q A A g A I A G 9 5 V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U x 3 L l / T g W R b o J 6 e 6 Q I h z 3 A A A A A A I A A A A A A B B m A A A A A Q A A I A A A A P 4 W S E N R b 7 0 W n b d T Q T / + h n F Q I G l x m h b / 3 M c I T p k o d y z J A A A A A A 6 A A A A A A g A A I A A A A F j 5 9 1 N 9 S O C 3 6 q h f D 7 h T O D k E V m Z R x a W K F c i C U 5 S 7 f g h G U A A A A B i 0 y s Z E 3 r 8 z v P L s E H Y A j X i n y 8 p L l c k o j m e E H 8 p w a u p l a y 4 C I 9 d u j E U z x E j S F b i t j Z 7 G 2 o P / y N X y X d K G i 6 x r Y 7 F I + 3 m I g e u X 3 r o M L U 8 w 8 o P V Q A A A A D l h y R r l Y B F 5 O S c Z 2 O z l 9 Q 5 G J q l 5 z R T s f i p P V W / r Z T P + B 0 1 3 Z v B u e K b y 5 7 / F M o B T z 8 T n J D O D e R N a 2 k a M d 8 0 N h r g = < / D a t a M a s h u p > 
</file>

<file path=customXml/itemProps1.xml><?xml version="1.0" encoding="utf-8"?>
<ds:datastoreItem xmlns:ds="http://schemas.openxmlformats.org/officeDocument/2006/customXml" ds:itemID="{6523BA0A-295E-48B5-A85B-BC893C8B2E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Справочник</vt:lpstr>
      <vt:lpstr>Матрица</vt:lpstr>
      <vt:lpstr>Bottleneck</vt:lpstr>
      <vt:lpstr>Leverage</vt:lpstr>
      <vt:lpstr>Non_critical</vt:lpstr>
      <vt:lpstr>Strategic</vt:lpstr>
      <vt:lpstr>Замещение</vt:lpstr>
      <vt:lpstr>Конкуренция</vt:lpstr>
      <vt:lpstr>ОБъем_закупок</vt:lpstr>
      <vt:lpstr>Риск_срывов_поставок</vt:lpstr>
      <vt:lpstr>Спецификация</vt:lpstr>
      <vt:lpstr>Срок_поставки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Tsilevitch</dc:creator>
  <cp:lastModifiedBy>Anna Tsilevitch</cp:lastModifiedBy>
  <cp:lastPrinted>2026-02-21T07:40:49Z</cp:lastPrinted>
  <dcterms:created xsi:type="dcterms:W3CDTF">2026-01-23T06:20:26Z</dcterms:created>
  <dcterms:modified xsi:type="dcterms:W3CDTF">2026-03-12T21:16:21Z</dcterms:modified>
</cp:coreProperties>
</file>